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esktop\фин отчетностӣ на сайт\"/>
    </mc:Choice>
  </mc:AlternateContent>
  <xr:revisionPtr revIDLastSave="0" documentId="8_{1D9EA692-1494-4919-9DD9-098532F78ACA}" xr6:coauthVersionLast="40" xr6:coauthVersionMax="40" xr10:uidLastSave="{00000000-0000-0000-0000-000000000000}"/>
  <bookViews>
    <workbookView xWindow="-105" yWindow="-105" windowWidth="23250" windowHeight="12450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4" i="2"/>
  <c r="B9" i="2"/>
  <c r="B20" i="2" l="1"/>
  <c r="C16" i="2"/>
  <c r="C13" i="2"/>
  <c r="C8" i="2"/>
  <c r="C6" i="2"/>
  <c r="C5" i="2"/>
  <c r="C4" i="2"/>
  <c r="D16" i="2"/>
  <c r="D13" i="2" l="1"/>
  <c r="D8" i="2"/>
  <c r="D4" i="2"/>
  <c r="E16" i="2"/>
  <c r="E13" i="2"/>
  <c r="E8" i="2"/>
  <c r="E4" i="2"/>
  <c r="C9" i="2" l="1"/>
  <c r="D9" i="2"/>
  <c r="E9" i="2"/>
  <c r="C14" i="2"/>
  <c r="D14" i="2"/>
  <c r="E14" i="2"/>
  <c r="C19" i="2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<sst xmlns="http://schemas.openxmlformats.org/spreadsheetml/2006/main" count="20" uniqueCount="20">
  <si>
    <t>Основные показатели           (в тысячах сомони)</t>
  </si>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</sst>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14" fontId="1" fillId="2" borderId="2" xfId="0" applyNumberFormat="1" applyFont="1" applyFill="1" applyBorder="1" applyAlignment="1">
      <alignment horizontal="center" vertical="center"/>
    </xf>
    <xf numFmtId="164" fontId="2" fillId="0" borderId="4" xfId="1" applyNumberFormat="1" applyFont="1" applyBorder="1"/>
    <xf numFmtId="14" fontId="1" fillId="2" borderId="6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4" xfId="1" applyNumberFormat="1" applyFont="1" applyFill="1" applyBorder="1" applyAlignment="1">
      <alignment wrapText="1"/>
    </xf>
    <xf numFmtId="164" fontId="0" fillId="0" borderId="1" xfId="1" applyNumberFormat="1" applyFont="1" applyFill="1" applyBorder="1"/>
    <xf numFmtId="164" fontId="2" fillId="0" borderId="1" xfId="0" applyNumberFormat="1" applyFont="1" applyBorder="1"/>
    <xf numFmtId="164" fontId="2" fillId="0" borderId="4" xfId="0" applyNumberFormat="1" applyFont="1" applyBorder="1"/>
    <xf numFmtId="0" fontId="3" fillId="3" borderId="5" xfId="0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Normal="100" workbookViewId="0">
      <selection activeCell="A17" sqref="A17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hidden="1" customWidth="1"/>
    <col min="4" max="5" width="10.140625" hidden="1" customWidth="1"/>
    <col min="6" max="6" width="12.85546875" style="7" customWidth="1"/>
    <col min="7" max="8" width="10.28515625" bestFit="1" customWidth="1"/>
  </cols>
  <sheetData>
    <row r="1" spans="1:18" s="9" customFormat="1" ht="19.5" thickBot="1" x14ac:dyDescent="0.3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8" customFormat="1" ht="30" x14ac:dyDescent="0.25">
      <c r="A2" s="23" t="s">
        <v>0</v>
      </c>
      <c r="B2" s="12">
        <v>45016</v>
      </c>
      <c r="C2" s="10">
        <v>43373</v>
      </c>
      <c r="D2" s="10">
        <v>43281</v>
      </c>
      <c r="E2" s="10">
        <v>43190</v>
      </c>
      <c r="F2" s="12">
        <v>45107</v>
      </c>
      <c r="G2" s="12">
        <v>45199</v>
      </c>
      <c r="H2" s="12">
        <v>45291</v>
      </c>
    </row>
    <row r="3" spans="1:18" x14ac:dyDescent="0.25">
      <c r="A3" s="25" t="s">
        <v>2</v>
      </c>
      <c r="B3" s="26"/>
      <c r="C3" s="26"/>
      <c r="D3" s="26"/>
      <c r="E3" s="19"/>
      <c r="F3"/>
    </row>
    <row r="4" spans="1:18" x14ac:dyDescent="0.25">
      <c r="A4" s="27" t="s">
        <v>3</v>
      </c>
      <c r="B4" s="5">
        <v>214462</v>
      </c>
      <c r="C4" s="2">
        <f>12389.586+3499.309</f>
        <v>15888.895</v>
      </c>
      <c r="D4" s="2">
        <f>25686.335+1999.82</f>
        <v>27686.154999999999</v>
      </c>
      <c r="E4" s="2">
        <f>28215.616+881.38</f>
        <v>29096.996000000003</v>
      </c>
      <c r="F4" s="2"/>
      <c r="G4" s="16"/>
      <c r="H4" s="16"/>
    </row>
    <row r="5" spans="1:18" x14ac:dyDescent="0.25">
      <c r="A5" s="27" t="s">
        <v>4</v>
      </c>
      <c r="B5" s="6">
        <v>26400</v>
      </c>
      <c r="C5" s="2">
        <f>80000</f>
        <v>80000</v>
      </c>
      <c r="D5" s="2">
        <v>60000</v>
      </c>
      <c r="E5" s="2">
        <v>50000</v>
      </c>
      <c r="F5" s="2"/>
      <c r="G5" s="16"/>
      <c r="H5" s="16"/>
    </row>
    <row r="6" spans="1:18" x14ac:dyDescent="0.25">
      <c r="A6" s="27" t="s">
        <v>5</v>
      </c>
      <c r="B6" s="5">
        <v>156757</v>
      </c>
      <c r="C6" s="2">
        <f>7889.617</f>
        <v>7889.6170000000002</v>
      </c>
      <c r="D6" s="2">
        <v>5497.0169999999998</v>
      </c>
      <c r="E6" s="2">
        <v>881.95</v>
      </c>
      <c r="F6" s="2"/>
      <c r="G6" s="16"/>
      <c r="H6" s="16"/>
    </row>
    <row r="7" spans="1:18" x14ac:dyDescent="0.25">
      <c r="A7" s="27" t="s">
        <v>6</v>
      </c>
      <c r="B7" s="5">
        <v>229</v>
      </c>
      <c r="C7" s="2">
        <v>247.68899999999999</v>
      </c>
      <c r="D7" s="2">
        <v>258.57600000000002</v>
      </c>
      <c r="E7" s="2">
        <v>83.966999999999999</v>
      </c>
      <c r="F7" s="2"/>
      <c r="G7" s="2"/>
      <c r="H7" s="2"/>
    </row>
    <row r="8" spans="1:18" x14ac:dyDescent="0.25">
      <c r="A8" s="27" t="s">
        <v>7</v>
      </c>
      <c r="B8" s="5">
        <v>863</v>
      </c>
      <c r="C8" s="2">
        <f>1.035+0.073+47.855+217.42+109.64</f>
        <v>376.02299999999997</v>
      </c>
      <c r="D8" s="2">
        <f>0.294+4.59+127.762+224.74+68.532</f>
        <v>425.91799999999995</v>
      </c>
      <c r="E8" s="2">
        <f>22.347+16.951+165.618+33.752</f>
        <v>238.66800000000001</v>
      </c>
      <c r="F8" s="2"/>
      <c r="G8" s="2"/>
      <c r="H8" s="2"/>
    </row>
    <row r="9" spans="1:18" s="1" customFormat="1" x14ac:dyDescent="0.25">
      <c r="A9" s="28" t="s">
        <v>8</v>
      </c>
      <c r="B9" s="13">
        <f>SUM(B4:B8)</f>
        <v>398711</v>
      </c>
      <c r="C9" s="3">
        <f t="shared" ref="C9:E9" si="0">SUM(C4:C8)</f>
        <v>104402.224</v>
      </c>
      <c r="D9" s="3">
        <f t="shared" si="0"/>
        <v>93867.665999999997</v>
      </c>
      <c r="E9" s="3">
        <f t="shared" si="0"/>
        <v>80301.581000000006</v>
      </c>
      <c r="F9" s="13"/>
      <c r="G9" s="17"/>
      <c r="H9" s="17"/>
    </row>
    <row r="10" spans="1:18" s="1" customFormat="1" x14ac:dyDescent="0.25">
      <c r="A10" s="20" t="s">
        <v>9</v>
      </c>
      <c r="B10" s="21"/>
      <c r="C10" s="22"/>
      <c r="D10" s="22"/>
      <c r="E10" s="22"/>
    </row>
    <row r="11" spans="1:18" x14ac:dyDescent="0.25">
      <c r="A11" s="29" t="s">
        <v>10</v>
      </c>
      <c r="B11" s="6">
        <v>0</v>
      </c>
      <c r="C11" s="2">
        <v>0</v>
      </c>
      <c r="D11" s="2">
        <v>0</v>
      </c>
      <c r="E11" s="2">
        <v>0</v>
      </c>
      <c r="F11" s="6"/>
      <c r="G11" s="6"/>
      <c r="H11" s="6"/>
    </row>
    <row r="12" spans="1:18" x14ac:dyDescent="0.25">
      <c r="A12" s="29" t="s">
        <v>11</v>
      </c>
      <c r="B12" s="6">
        <v>0</v>
      </c>
      <c r="C12" s="2">
        <v>0</v>
      </c>
      <c r="D12" s="2">
        <v>0</v>
      </c>
      <c r="E12" s="2">
        <v>0</v>
      </c>
      <c r="F12" s="6"/>
      <c r="G12" s="6"/>
      <c r="H12" s="6"/>
    </row>
    <row r="13" spans="1:18" x14ac:dyDescent="0.25">
      <c r="A13" s="29" t="s">
        <v>12</v>
      </c>
      <c r="B13" s="6">
        <v>43750</v>
      </c>
      <c r="C13" s="2">
        <f>5.589+215.074+27.216+55.259+3499.309+0.745</f>
        <v>3803.192</v>
      </c>
      <c r="D13" s="2">
        <f>149.697+20.778+29.161+1999.82+1.839</f>
        <v>2201.2950000000001</v>
      </c>
      <c r="E13" s="2">
        <f>881.38+2.346+144.773+13.17+7.11+29.632+0.626</f>
        <v>1079.037</v>
      </c>
      <c r="F13" s="2"/>
      <c r="G13" s="16"/>
      <c r="H13" s="16"/>
    </row>
    <row r="14" spans="1:18" s="1" customFormat="1" x14ac:dyDescent="0.25">
      <c r="A14" s="30" t="s">
        <v>13</v>
      </c>
      <c r="B14" s="14">
        <f>SUM(B11:B13)</f>
        <v>43750</v>
      </c>
      <c r="C14" s="3">
        <f t="shared" ref="C14:E14" si="1">SUM(C11:C13)</f>
        <v>3803.192</v>
      </c>
      <c r="D14" s="3">
        <f t="shared" si="1"/>
        <v>2201.2950000000001</v>
      </c>
      <c r="E14" s="3">
        <f t="shared" si="1"/>
        <v>1079.037</v>
      </c>
      <c r="F14" s="14"/>
      <c r="G14" s="17"/>
      <c r="H14" s="17"/>
    </row>
    <row r="15" spans="1:18" s="1" customFormat="1" x14ac:dyDescent="0.25">
      <c r="A15" s="20" t="s">
        <v>14</v>
      </c>
      <c r="B15" s="21"/>
      <c r="C15" s="22"/>
      <c r="D15" s="22"/>
      <c r="E15" s="22"/>
    </row>
    <row r="16" spans="1:18" x14ac:dyDescent="0.25">
      <c r="A16" s="29" t="s">
        <v>15</v>
      </c>
      <c r="B16" s="6">
        <v>345997</v>
      </c>
      <c r="C16" s="2">
        <f>99985.103+157.792</f>
        <v>100142.895</v>
      </c>
      <c r="D16" s="2">
        <f>91404.014+109.94</f>
        <v>91513.953999999998</v>
      </c>
      <c r="E16" s="2">
        <f>79264.941+17.64</f>
        <v>79282.581000000006</v>
      </c>
      <c r="F16" s="2"/>
      <c r="G16" s="16"/>
      <c r="H16" s="16"/>
    </row>
    <row r="17" spans="1:8" x14ac:dyDescent="0.25">
      <c r="A17" s="29" t="s">
        <v>16</v>
      </c>
      <c r="B17" s="6">
        <v>7174</v>
      </c>
      <c r="C17" s="2">
        <v>-138.928</v>
      </c>
      <c r="D17" s="2">
        <v>-138.928</v>
      </c>
      <c r="E17" s="2">
        <v>-138.928</v>
      </c>
      <c r="F17" s="6"/>
      <c r="G17" s="6"/>
      <c r="H17" s="6"/>
    </row>
    <row r="18" spans="1:8" ht="30" x14ac:dyDescent="0.25">
      <c r="A18" s="29" t="s">
        <v>17</v>
      </c>
      <c r="B18" s="6">
        <v>1790</v>
      </c>
      <c r="C18" s="2">
        <v>595.06500000000005</v>
      </c>
      <c r="D18" s="2">
        <v>291.34500000000003</v>
      </c>
      <c r="E18" s="2">
        <v>78.891000000000005</v>
      </c>
      <c r="F18" s="2"/>
      <c r="G18" s="16"/>
      <c r="H18" s="16"/>
    </row>
    <row r="19" spans="1:8" s="1" customFormat="1" x14ac:dyDescent="0.25">
      <c r="A19" s="30" t="s">
        <v>18</v>
      </c>
      <c r="B19" s="14">
        <f>SUM(B16:B18)</f>
        <v>354961</v>
      </c>
      <c r="C19" s="3">
        <f t="shared" ref="C19:E19" si="2">SUM(C16:C18)</f>
        <v>100599.03200000001</v>
      </c>
      <c r="D19" s="3">
        <f t="shared" si="2"/>
        <v>91666.370999999999</v>
      </c>
      <c r="E19" s="3">
        <f t="shared" si="2"/>
        <v>79222.544000000009</v>
      </c>
      <c r="F19" s="14"/>
      <c r="G19" s="17"/>
      <c r="H19" s="17"/>
    </row>
    <row r="20" spans="1:8" s="1" customFormat="1" ht="30.75" thickBot="1" x14ac:dyDescent="0.3">
      <c r="A20" s="30" t="s">
        <v>19</v>
      </c>
      <c r="B20" s="15">
        <f>SUM(B14+B19)</f>
        <v>398711</v>
      </c>
      <c r="C20" s="11">
        <f t="shared" ref="C20:E20" si="3">C14+C19</f>
        <v>104402.224</v>
      </c>
      <c r="D20" s="11">
        <f t="shared" si="3"/>
        <v>93867.665999999997</v>
      </c>
      <c r="E20" s="11">
        <f t="shared" si="3"/>
        <v>80301.581000000006</v>
      </c>
      <c r="F20" s="15"/>
      <c r="G20" s="18"/>
      <c r="H20" s="18"/>
    </row>
    <row r="21" spans="1:8" x14ac:dyDescent="0.25">
      <c r="C21" s="4">
        <f t="shared" ref="C21:E21" si="4">+C9-C20</f>
        <v>0</v>
      </c>
      <c r="D21" s="4">
        <f t="shared" si="4"/>
        <v>0</v>
      </c>
      <c r="E21" s="4">
        <f t="shared" si="4"/>
        <v>0</v>
      </c>
    </row>
  </sheetData>
  <mergeCells count="4">
    <mergeCell ref="A3:E3"/>
    <mergeCell ref="A10:E10"/>
    <mergeCell ref="A15:E15"/>
    <mergeCell ref="A1:R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2023-05-03T08:49:30Z</dcterms:modified>
</cp:coreProperties>
</file>