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Хаем\DILDOCS\Финансовые показатели Фонда\"/>
    </mc:Choice>
  </mc:AlternateContent>
  <bookViews>
    <workbookView xWindow="0" yWindow="0" windowWidth="23040" windowHeight="8904"/>
  </bookViews>
  <sheets>
    <sheet name="Финансовая отчетность" sheetId="1" r:id="rId1"/>
  </sheets>
  <calcPr calcId="162913"/>
</workbook>
</file>

<file path=xl/calcChain.xml><?xml version="1.0" encoding="utf-8"?>
<calcChain xmlns="http://schemas.openxmlformats.org/spreadsheetml/2006/main">
  <c r="B19" i="1" l="1"/>
  <c r="B14" i="1"/>
  <c r="B9" i="1"/>
  <c r="B20" i="1" l="1"/>
  <c r="B21" i="1"/>
  <c r="D21" i="1"/>
  <c r="C21" i="1"/>
  <c r="C20" i="1"/>
  <c r="D19" i="1"/>
  <c r="C19" i="1"/>
  <c r="D14" i="1"/>
  <c r="C14" i="1"/>
  <c r="D9" i="1"/>
  <c r="C9" i="1"/>
  <c r="D20" i="1" l="1"/>
  <c r="E16" i="1"/>
  <c r="E19" i="1" s="1"/>
  <c r="E8" i="1"/>
  <c r="E9" i="1" s="1"/>
  <c r="E4" i="1"/>
  <c r="E14" i="1"/>
  <c r="E20" i="1" l="1"/>
  <c r="E21" i="1" s="1"/>
  <c r="F9" i="1"/>
  <c r="F19" i="1"/>
  <c r="F14" i="1"/>
  <c r="F20" i="1" l="1"/>
  <c r="F21" i="1" s="1"/>
  <c r="I14" i="1"/>
  <c r="J14" i="1"/>
  <c r="G14" i="1"/>
  <c r="K19" i="1"/>
  <c r="L19" i="1"/>
  <c r="K14" i="1"/>
  <c r="K20" i="1" s="1"/>
  <c r="J19" i="1"/>
  <c r="M14" i="1"/>
  <c r="G19" i="1"/>
  <c r="G20" i="1" s="1"/>
  <c r="J9" i="1"/>
  <c r="H19" i="1"/>
  <c r="M19" i="1"/>
  <c r="K9" i="1"/>
  <c r="H14" i="1"/>
  <c r="H20" i="1" s="1"/>
  <c r="H21" i="1" s="1"/>
  <c r="I19" i="1"/>
  <c r="I9" i="1"/>
  <c r="L9" i="1"/>
  <c r="G9" i="1"/>
  <c r="L14" i="1"/>
  <c r="H9" i="1"/>
  <c r="M9" i="1"/>
  <c r="I20" i="1" l="1"/>
  <c r="I21" i="1" s="1"/>
  <c r="J20" i="1"/>
  <c r="J21" i="1" s="1"/>
  <c r="L20" i="1"/>
  <c r="M20" i="1"/>
  <c r="L21" i="1"/>
  <c r="M21" i="1"/>
  <c r="K21" i="1"/>
  <c r="G21" i="1"/>
</calcChain>
</file>

<file path=xl/sharedStrings.xml><?xml version="1.0" encoding="utf-8"?>
<sst xmlns="http://schemas.openxmlformats.org/spreadsheetml/2006/main" count="20" uniqueCount="20">
  <si>
    <t>Финансовая отчетность МКФ "Фонд рефинансирования"</t>
  </si>
  <si>
    <t>Основные показатели (в тысячах сомони)</t>
  </si>
  <si>
    <t>АКТИВЫ</t>
  </si>
  <si>
    <t>Денежные средства</t>
  </si>
  <si>
    <t>Средства в банках и МФО</t>
  </si>
  <si>
    <t>Межбанковские кредиты</t>
  </si>
  <si>
    <t>Основные средств</t>
  </si>
  <si>
    <t>Прочие активы</t>
  </si>
  <si>
    <t>Итого Активов</t>
  </si>
  <si>
    <t>ОБЯЗАТЕЛЬСТВА</t>
  </si>
  <si>
    <t>Средства банков и МФО</t>
  </si>
  <si>
    <t>Средства доноров / вкладчиков</t>
  </si>
  <si>
    <t>Прочие обязательства</t>
  </si>
  <si>
    <t>Итого Обязательства</t>
  </si>
  <si>
    <t>СОБСТВЕННЫЙ КАПИТАЛ</t>
  </si>
  <si>
    <t>Резервы</t>
  </si>
  <si>
    <t>Нераспределенная прибыль</t>
  </si>
  <si>
    <t>Прибыль /убыток текущего периода</t>
  </si>
  <si>
    <t>Итого собственный капитал</t>
  </si>
  <si>
    <t>Итого Объяательства и Собственный Капитал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</si>
</sst>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164" fontId="0" fillId="0" borderId="1" xfId="1" applyNumberFormat="1" applyFont="1" applyBorder="1"/>
    <xf numFmtId="0" fontId="3" fillId="0" borderId="1" xfId="0" applyFont="1" applyBorder="1" applyAlignment="1">
      <alignment horizontal="left" wrapText="1"/>
    </xf>
    <xf numFmtId="164" fontId="3" fillId="0" borderId="1" xfId="1" applyNumberFormat="1" applyFont="1" applyBorder="1"/>
    <xf numFmtId="0" fontId="3" fillId="0" borderId="0" xfId="0" applyFont="1"/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64" fontId="1" fillId="0" borderId="1" xfId="1" applyNumberFormat="1" applyFont="1" applyBorder="1"/>
    <xf numFmtId="164" fontId="3" fillId="0" borderId="1" xfId="0" applyNumberFormat="1" applyFont="1" applyBorder="1"/>
    <xf numFmtId="0" fontId="0" fillId="0" borderId="0" xfId="0" applyAlignment="1">
      <alignment wrapText="1"/>
    </xf>
    <xf numFmtId="164" fontId="0" fillId="0" borderId="0" xfId="0" applyNumberFormat="1"/>
    <xf numFmtId="0" fontId="3" fillId="0" borderId="2" xfId="0" applyFont="1" applyBorder="1" applyAlignment="1"/>
    <xf numFmtId="14" fontId="2" fillId="2" borderId="1" xfId="0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C16" sqref="C16"/>
    </sheetView>
  </sheetViews>
  <sheetFormatPr defaultRowHeight="14.4" x14ac:dyDescent="0.3"/>
  <cols>
    <col min="1" max="1" width="29" style="13" customWidth="1"/>
    <col min="2" max="4" width="10.33203125" style="13" bestFit="1" customWidth="1"/>
    <col min="5" max="7" width="12.6640625" bestFit="1" customWidth="1"/>
    <col min="8" max="8" width="13.109375" customWidth="1"/>
    <col min="9" max="13" width="12.33203125" customWidth="1"/>
  </cols>
  <sheetData>
    <row r="1" spans="1:13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28.8" x14ac:dyDescent="0.3">
      <c r="A2" s="1" t="s">
        <v>1</v>
      </c>
      <c r="B2" s="16">
        <v>44104</v>
      </c>
      <c r="C2" s="16">
        <v>44012</v>
      </c>
      <c r="D2" s="16">
        <v>43921</v>
      </c>
      <c r="E2" s="2">
        <v>43830</v>
      </c>
      <c r="F2" s="2">
        <v>43738</v>
      </c>
      <c r="G2" s="2">
        <v>43646</v>
      </c>
      <c r="H2" s="2">
        <v>43555</v>
      </c>
      <c r="I2" s="2">
        <v>43465</v>
      </c>
      <c r="J2" s="2">
        <v>43373</v>
      </c>
      <c r="K2" s="2">
        <v>43281</v>
      </c>
      <c r="L2" s="2">
        <v>43190</v>
      </c>
      <c r="M2" s="2">
        <v>43100</v>
      </c>
    </row>
    <row r="3" spans="1:13" x14ac:dyDescent="0.3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3">
      <c r="A4" s="4" t="s">
        <v>3</v>
      </c>
      <c r="B4" s="18">
        <v>210389.848</v>
      </c>
      <c r="C4" s="18">
        <v>167068.505</v>
      </c>
      <c r="D4" s="18">
        <v>159574.432</v>
      </c>
      <c r="E4" s="5">
        <f>(45082722+44662156)/1000</f>
        <v>89744.877999999997</v>
      </c>
      <c r="F4" s="5">
        <v>61042.42</v>
      </c>
      <c r="G4" s="5">
        <v>49468.951999999997</v>
      </c>
      <c r="H4" s="5">
        <v>44206.558000000005</v>
      </c>
      <c r="I4" s="5">
        <v>26296.055999999997</v>
      </c>
      <c r="J4" s="5">
        <v>15888.895</v>
      </c>
      <c r="K4" s="5">
        <v>27686.154999999999</v>
      </c>
      <c r="L4" s="5">
        <v>29096.996000000003</v>
      </c>
      <c r="M4" s="5">
        <v>71557.567999999999</v>
      </c>
    </row>
    <row r="5" spans="1:13" x14ac:dyDescent="0.3">
      <c r="A5" s="4" t="s">
        <v>4</v>
      </c>
      <c r="B5" s="18">
        <v>0</v>
      </c>
      <c r="C5" s="18">
        <v>0</v>
      </c>
      <c r="D5" s="18">
        <v>0</v>
      </c>
      <c r="E5" s="5">
        <v>40000</v>
      </c>
      <c r="F5" s="5">
        <v>67000</v>
      </c>
      <c r="G5" s="5">
        <v>50000</v>
      </c>
      <c r="H5" s="5">
        <v>50000</v>
      </c>
      <c r="I5" s="5">
        <v>60000</v>
      </c>
      <c r="J5" s="5">
        <v>80000</v>
      </c>
      <c r="K5" s="5">
        <v>60000</v>
      </c>
      <c r="L5" s="5">
        <v>50000</v>
      </c>
      <c r="M5" s="5">
        <v>0</v>
      </c>
    </row>
    <row r="6" spans="1:13" x14ac:dyDescent="0.3">
      <c r="A6" s="4" t="s">
        <v>5</v>
      </c>
      <c r="B6" s="18">
        <v>64438.542000000001</v>
      </c>
      <c r="C6" s="18">
        <v>66549.611000000004</v>
      </c>
      <c r="D6" s="18">
        <v>69477.354000000007</v>
      </c>
      <c r="E6" s="5">
        <v>70160.654999999999</v>
      </c>
      <c r="F6" s="5">
        <v>69975.611000000004</v>
      </c>
      <c r="G6" s="5">
        <v>60704.591</v>
      </c>
      <c r="H6" s="5">
        <v>43943.387999999999</v>
      </c>
      <c r="I6" s="5">
        <v>28985.103999999999</v>
      </c>
      <c r="J6" s="5">
        <v>7889.6170000000002</v>
      </c>
      <c r="K6" s="5">
        <v>5497.0169999999998</v>
      </c>
      <c r="L6" s="5">
        <v>881.95</v>
      </c>
      <c r="M6" s="5">
        <v>0</v>
      </c>
    </row>
    <row r="7" spans="1:13" x14ac:dyDescent="0.3">
      <c r="A7" s="4" t="s">
        <v>6</v>
      </c>
      <c r="B7" s="18">
        <v>292.13900000000001</v>
      </c>
      <c r="C7" s="18">
        <v>323.173</v>
      </c>
      <c r="D7" s="18">
        <v>354.20800000000003</v>
      </c>
      <c r="E7" s="5">
        <v>212.47</v>
      </c>
      <c r="F7" s="5">
        <v>235.14400000000001</v>
      </c>
      <c r="G7" s="5">
        <v>262.94200000000001</v>
      </c>
      <c r="H7" s="5">
        <v>280.07799999999997</v>
      </c>
      <c r="I7" s="5">
        <v>282.529</v>
      </c>
      <c r="J7" s="5">
        <v>247.68899999999999</v>
      </c>
      <c r="K7" s="5">
        <v>258.57600000000002</v>
      </c>
      <c r="L7" s="5">
        <v>83.966999999999999</v>
      </c>
      <c r="M7" s="5">
        <v>0</v>
      </c>
    </row>
    <row r="8" spans="1:13" x14ac:dyDescent="0.3">
      <c r="A8" s="4" t="s">
        <v>7</v>
      </c>
      <c r="B8" s="18">
        <v>1979.9770000000001</v>
      </c>
      <c r="C8" s="18">
        <v>2081.3229999999999</v>
      </c>
      <c r="D8" s="18">
        <v>2343.9830000000002</v>
      </c>
      <c r="E8" s="5">
        <f>+(14523+2172305+50160+423065+87612+4790)/1000</f>
        <v>2752.4549999999999</v>
      </c>
      <c r="F8" s="5">
        <v>609.09400000000005</v>
      </c>
      <c r="G8" s="5">
        <v>523.15599999999995</v>
      </c>
      <c r="H8" s="5">
        <v>343.59399999999999</v>
      </c>
      <c r="I8" s="5">
        <v>232.45499999999998</v>
      </c>
      <c r="J8" s="5">
        <v>376.02299999999997</v>
      </c>
      <c r="K8" s="5">
        <v>425.91799999999995</v>
      </c>
      <c r="L8" s="5">
        <v>238.66800000000001</v>
      </c>
      <c r="M8" s="5">
        <v>11.541</v>
      </c>
    </row>
    <row r="9" spans="1:13" s="8" customFormat="1" x14ac:dyDescent="0.3">
      <c r="A9" s="6" t="s">
        <v>8</v>
      </c>
      <c r="B9" s="7">
        <f t="shared" ref="B9" si="0">SUM(B4:B8)</f>
        <v>277100.50600000005</v>
      </c>
      <c r="C9" s="7">
        <f t="shared" ref="C9:D9" si="1">SUM(C4:C8)</f>
        <v>236022.61200000002</v>
      </c>
      <c r="D9" s="7">
        <f t="shared" si="1"/>
        <v>231749.97700000004</v>
      </c>
      <c r="E9" s="7">
        <f>SUM(E4:E8)</f>
        <v>202870.45799999998</v>
      </c>
      <c r="F9" s="7">
        <f>SUM(F4:F8)</f>
        <v>198862.26900000003</v>
      </c>
      <c r="G9" s="7">
        <f>SUM(G4:G8)</f>
        <v>160959.641</v>
      </c>
      <c r="H9" s="7">
        <f t="shared" ref="H9:M9" si="2">SUM(H4:H8)</f>
        <v>138773.61800000002</v>
      </c>
      <c r="I9" s="7">
        <f t="shared" si="2"/>
        <v>115796.144</v>
      </c>
      <c r="J9" s="7">
        <f t="shared" si="2"/>
        <v>104402.224</v>
      </c>
      <c r="K9" s="7">
        <f t="shared" si="2"/>
        <v>93867.665999999997</v>
      </c>
      <c r="L9" s="7">
        <f t="shared" si="2"/>
        <v>80301.581000000006</v>
      </c>
      <c r="M9" s="7">
        <f t="shared" si="2"/>
        <v>71569.108999999997</v>
      </c>
    </row>
    <row r="10" spans="1:13" s="8" customFormat="1" x14ac:dyDescent="0.3">
      <c r="A10" s="20" t="s">
        <v>9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3" x14ac:dyDescent="0.3">
      <c r="A11" s="9" t="s">
        <v>10</v>
      </c>
      <c r="B11" s="17">
        <v>0</v>
      </c>
      <c r="C11" s="17">
        <v>0</v>
      </c>
      <c r="D11" s="17">
        <v>0</v>
      </c>
      <c r="E11" s="5"/>
      <c r="F11" s="5"/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</row>
    <row r="12" spans="1:13" x14ac:dyDescent="0.3">
      <c r="A12" s="9" t="s">
        <v>11</v>
      </c>
      <c r="B12" s="17">
        <v>0</v>
      </c>
      <c r="C12" s="17">
        <v>0</v>
      </c>
      <c r="D12" s="17">
        <v>0</v>
      </c>
      <c r="E12" s="5"/>
      <c r="F12" s="5"/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</row>
    <row r="13" spans="1:13" x14ac:dyDescent="0.3">
      <c r="A13" s="9" t="s">
        <v>12</v>
      </c>
      <c r="B13" s="17">
        <v>50314.228000000003</v>
      </c>
      <c r="C13" s="17">
        <v>48593.163</v>
      </c>
      <c r="D13" s="17">
        <v>46871.188000000002</v>
      </c>
      <c r="E13" s="5">
        <v>44929.544999999998</v>
      </c>
      <c r="F13" s="5">
        <v>43960.17</v>
      </c>
      <c r="G13" s="5">
        <v>35389.288</v>
      </c>
      <c r="H13" s="5">
        <v>19788.278999999999</v>
      </c>
      <c r="I13" s="5">
        <v>13096.138999999999</v>
      </c>
      <c r="J13" s="5">
        <v>3803.192</v>
      </c>
      <c r="K13" s="5">
        <v>2201.2950000000001</v>
      </c>
      <c r="L13" s="5">
        <v>1079.037</v>
      </c>
      <c r="M13" s="5">
        <v>68.132999999999996</v>
      </c>
    </row>
    <row r="14" spans="1:13" s="8" customFormat="1" x14ac:dyDescent="0.3">
      <c r="A14" s="10" t="s">
        <v>13</v>
      </c>
      <c r="B14" s="7">
        <f t="shared" ref="B14" si="3">SUM(B11:B13)</f>
        <v>50314.228000000003</v>
      </c>
      <c r="C14" s="7">
        <f t="shared" ref="C14:D14" si="4">SUM(C11:C13)</f>
        <v>48593.163</v>
      </c>
      <c r="D14" s="7">
        <f t="shared" si="4"/>
        <v>46871.188000000002</v>
      </c>
      <c r="E14" s="7">
        <f>SUM(E11:E13)</f>
        <v>44929.544999999998</v>
      </c>
      <c r="F14" s="7">
        <f>SUM(F11:F13)</f>
        <v>43960.17</v>
      </c>
      <c r="G14" s="7">
        <f>SUM(G11:G13)</f>
        <v>35389.288</v>
      </c>
      <c r="H14" s="7">
        <f t="shared" ref="H14:M14" si="5">SUM(H11:H13)</f>
        <v>19788.278999999999</v>
      </c>
      <c r="I14" s="7">
        <f t="shared" si="5"/>
        <v>13096.138999999999</v>
      </c>
      <c r="J14" s="7">
        <f t="shared" si="5"/>
        <v>3803.192</v>
      </c>
      <c r="K14" s="7">
        <f t="shared" si="5"/>
        <v>2201.2950000000001</v>
      </c>
      <c r="L14" s="7">
        <f t="shared" si="5"/>
        <v>1079.037</v>
      </c>
      <c r="M14" s="7">
        <f t="shared" si="5"/>
        <v>68.132999999999996</v>
      </c>
    </row>
    <row r="15" spans="1:13" s="8" customFormat="1" x14ac:dyDescent="0.3">
      <c r="A15" s="20" t="s">
        <v>14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3" x14ac:dyDescent="0.3">
      <c r="A16" s="9" t="s">
        <v>15</v>
      </c>
      <c r="B16" s="17">
        <v>219879.66500000001</v>
      </c>
      <c r="C16" s="17">
        <v>181520.03899999999</v>
      </c>
      <c r="D16" s="17">
        <v>179974.788</v>
      </c>
      <c r="E16" s="11">
        <f>152804.784+381.235+1035.569</f>
        <v>154221.58799999999</v>
      </c>
      <c r="F16" s="11">
        <v>152260.37299999999</v>
      </c>
      <c r="G16" s="11">
        <v>124009.804</v>
      </c>
      <c r="H16" s="11">
        <v>118143.2145</v>
      </c>
      <c r="I16" s="11">
        <v>102318.77</v>
      </c>
      <c r="J16" s="11">
        <v>100142.895</v>
      </c>
      <c r="K16" s="11">
        <v>91513.953999999998</v>
      </c>
      <c r="L16" s="11">
        <v>79282.581000000006</v>
      </c>
      <c r="M16" s="11">
        <v>71639.903999999995</v>
      </c>
    </row>
    <row r="17" spans="1:13" x14ac:dyDescent="0.3">
      <c r="A17" s="9" t="s">
        <v>16</v>
      </c>
      <c r="B17" s="17">
        <v>3719.3240000000001</v>
      </c>
      <c r="C17" s="17">
        <v>3719.3240000000001</v>
      </c>
      <c r="D17" s="17">
        <v>3719.3240000000001</v>
      </c>
      <c r="E17" s="11">
        <v>0</v>
      </c>
      <c r="F17" s="11">
        <v>0</v>
      </c>
      <c r="G17" s="11">
        <v>0</v>
      </c>
      <c r="H17" s="11">
        <v>126.63249999999999</v>
      </c>
      <c r="I17" s="11">
        <v>-138.928</v>
      </c>
      <c r="J17" s="11">
        <v>-138.928</v>
      </c>
      <c r="K17" s="11">
        <v>-138.928</v>
      </c>
      <c r="L17" s="11">
        <v>-138.928</v>
      </c>
      <c r="M17" s="11">
        <v>0</v>
      </c>
    </row>
    <row r="18" spans="1:13" ht="28.8" x14ac:dyDescent="0.3">
      <c r="A18" s="9" t="s">
        <v>17</v>
      </c>
      <c r="B18" s="17">
        <v>3187.2890000000002</v>
      </c>
      <c r="C18" s="17">
        <v>2190.0859999999998</v>
      </c>
      <c r="D18" s="17">
        <v>1184.6769999999999</v>
      </c>
      <c r="E18" s="11">
        <v>3719.3249999999998</v>
      </c>
      <c r="F18" s="11">
        <v>2641.7260000000001</v>
      </c>
      <c r="G18" s="11">
        <v>1560.549</v>
      </c>
      <c r="H18" s="11">
        <v>715.49199999999996</v>
      </c>
      <c r="I18" s="11">
        <v>520.16300000000001</v>
      </c>
      <c r="J18" s="11">
        <v>595.06500000000005</v>
      </c>
      <c r="K18" s="11">
        <v>291.34500000000003</v>
      </c>
      <c r="L18" s="11">
        <v>78.891000000000005</v>
      </c>
      <c r="M18" s="11">
        <v>-138.928</v>
      </c>
    </row>
    <row r="19" spans="1:13" s="8" customFormat="1" x14ac:dyDescent="0.3">
      <c r="A19" s="10" t="s">
        <v>18</v>
      </c>
      <c r="B19" s="12">
        <f t="shared" ref="B19" si="6">SUM(B16:B18)</f>
        <v>226786.27799999999</v>
      </c>
      <c r="C19" s="12">
        <f t="shared" ref="C19:D19" si="7">SUM(C16:C18)</f>
        <v>187429.44899999999</v>
      </c>
      <c r="D19" s="12">
        <f t="shared" si="7"/>
        <v>184878.78899999999</v>
      </c>
      <c r="E19" s="12">
        <f>SUM(E16:E18)</f>
        <v>157940.913</v>
      </c>
      <c r="F19" s="12">
        <f>SUM(F16:F18)</f>
        <v>154902.09899999999</v>
      </c>
      <c r="G19" s="12">
        <f>SUM(G16:G18)</f>
        <v>125570.353</v>
      </c>
      <c r="H19" s="12">
        <f t="shared" ref="H19:M19" si="8">SUM(H16:H18)</f>
        <v>118985.33900000001</v>
      </c>
      <c r="I19" s="12">
        <f t="shared" si="8"/>
        <v>102700.005</v>
      </c>
      <c r="J19" s="12">
        <f t="shared" si="8"/>
        <v>100599.03200000001</v>
      </c>
      <c r="K19" s="12">
        <f t="shared" si="8"/>
        <v>91666.370999999999</v>
      </c>
      <c r="L19" s="12">
        <f t="shared" si="8"/>
        <v>79222.544000000009</v>
      </c>
      <c r="M19" s="12">
        <f t="shared" si="8"/>
        <v>71500.975999999995</v>
      </c>
    </row>
    <row r="20" spans="1:13" s="8" customFormat="1" ht="28.8" x14ac:dyDescent="0.3">
      <c r="A20" s="10" t="s">
        <v>19</v>
      </c>
      <c r="B20" s="12">
        <f t="shared" ref="B20" si="9">B14+B19</f>
        <v>277100.50599999999</v>
      </c>
      <c r="C20" s="12">
        <f t="shared" ref="C20:D20" si="10">C14+C19</f>
        <v>236022.61199999999</v>
      </c>
      <c r="D20" s="12">
        <f t="shared" si="10"/>
        <v>231749.97699999998</v>
      </c>
      <c r="E20" s="12">
        <f>E14+E19</f>
        <v>202870.45799999998</v>
      </c>
      <c r="F20" s="12">
        <f>F14+F19</f>
        <v>198862.26899999997</v>
      </c>
      <c r="G20" s="12">
        <f>G14+G19</f>
        <v>160959.641</v>
      </c>
      <c r="H20" s="12">
        <f t="shared" ref="H20:M20" si="11">H14+H19</f>
        <v>138773.61800000002</v>
      </c>
      <c r="I20" s="12">
        <f t="shared" si="11"/>
        <v>115796.144</v>
      </c>
      <c r="J20" s="12">
        <f t="shared" si="11"/>
        <v>104402.224</v>
      </c>
      <c r="K20" s="12">
        <f t="shared" si="11"/>
        <v>93867.665999999997</v>
      </c>
      <c r="L20" s="12">
        <f t="shared" si="11"/>
        <v>80301.581000000006</v>
      </c>
      <c r="M20" s="12">
        <f t="shared" si="11"/>
        <v>71569.108999999997</v>
      </c>
    </row>
    <row r="21" spans="1:13" x14ac:dyDescent="0.3">
      <c r="B21" s="14">
        <f t="shared" ref="B21" si="12">B9-B20</f>
        <v>0</v>
      </c>
      <c r="C21" s="14">
        <f t="shared" ref="C21:D21" si="13">C9-C20</f>
        <v>0</v>
      </c>
      <c r="D21" s="14">
        <f t="shared" si="13"/>
        <v>0</v>
      </c>
      <c r="E21" s="14">
        <f>E9-E20</f>
        <v>0</v>
      </c>
      <c r="F21" s="14">
        <f>F9-F20</f>
        <v>0</v>
      </c>
      <c r="G21" s="14">
        <f>G9-G20</f>
        <v>0</v>
      </c>
      <c r="H21" s="14">
        <f t="shared" ref="H21:M21" si="14">H9-H20</f>
        <v>0</v>
      </c>
      <c r="I21" s="14">
        <f t="shared" si="14"/>
        <v>0</v>
      </c>
      <c r="J21" s="14">
        <f t="shared" si="14"/>
        <v>0</v>
      </c>
      <c r="K21" s="14">
        <f t="shared" si="14"/>
        <v>0</v>
      </c>
      <c r="L21" s="14">
        <f t="shared" si="14"/>
        <v>0</v>
      </c>
      <c r="M21" s="14">
        <f t="shared" si="14"/>
        <v>0</v>
      </c>
    </row>
  </sheetData>
  <mergeCells count="3">
    <mergeCell ref="A3:M3"/>
    <mergeCell ref="A10:M10"/>
    <mergeCell ref="A15:M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Финансовая отчетность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Muhayo</dc:creator>
  <cp:lastModifiedBy>Пользователь</cp:lastModifiedBy>
  <dcterms:created xsi:type="dcterms:W3CDTF">2019-07-22T12:06:03Z</dcterms:created>
  <dcterms:modified xsi:type="dcterms:W3CDTF">2020-10-08T08:27:24Z</dcterms:modified>
</cp:coreProperties>
</file>