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170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E16" i="2"/>
  <c r="E13" i="2"/>
  <c r="E8" i="2"/>
  <c r="E6" i="2"/>
  <c r="E5" i="2"/>
  <c r="E4" i="2"/>
  <c r="F16" i="2"/>
  <c r="F13" i="2" l="1"/>
  <c r="F8" i="2"/>
  <c r="F4" i="2"/>
  <c r="G16" i="2"/>
  <c r="G13" i="2"/>
  <c r="G8" i="2"/>
  <c r="G4" i="2"/>
  <c r="D16" i="2"/>
  <c r="D13" i="2"/>
  <c r="D8" i="2"/>
  <c r="D4" i="2"/>
  <c r="C16" i="2"/>
  <c r="B21" i="2"/>
  <c r="C13" i="2"/>
  <c r="C8" i="2"/>
  <c r="C4" i="2"/>
  <c r="B16" i="2"/>
  <c r="B13" i="2"/>
  <c r="B11" i="2"/>
  <c r="B4" i="2"/>
  <c r="B9" i="2"/>
  <c r="C9" i="2" l="1"/>
  <c r="D9" i="2"/>
  <c r="E9" i="2"/>
  <c r="F9" i="2"/>
  <c r="G9" i="2"/>
  <c r="H9" i="2"/>
  <c r="C14" i="2"/>
  <c r="D14" i="2"/>
  <c r="E14" i="2"/>
  <c r="F14" i="2"/>
  <c r="G14" i="2"/>
  <c r="H14" i="2"/>
  <c r="H20" i="2" s="1"/>
  <c r="C19" i="2"/>
  <c r="D19" i="2"/>
  <c r="E19" i="2"/>
  <c r="F19" i="2"/>
  <c r="G19" i="2"/>
  <c r="H19" i="2"/>
  <c r="B19" i="2"/>
  <c r="H21" i="2" l="1"/>
  <c r="E20" i="2"/>
  <c r="E21" i="2"/>
  <c r="G20" i="2"/>
  <c r="G21" i="2" s="1"/>
  <c r="F20" i="2"/>
  <c r="F21" i="2" s="1"/>
  <c r="D20" i="2"/>
  <c r="D21" i="2" s="1"/>
  <c r="C20" i="2"/>
  <c r="C21" i="2" s="1"/>
  <c r="B14" i="2"/>
  <c r="B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<sst xmlns="http://schemas.openxmlformats.org/spreadsheetml/2006/main" count="20" uniqueCount="20">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</sst>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horizontal="left" wrapText="1"/>
    </xf>
    <xf numFmtId="164" fontId="0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8" sqref="C18"/>
    </sheetView>
  </sheetViews>
  <sheetFormatPr defaultRowHeight="15" x14ac:dyDescent="0.25"/>
  <cols>
    <col min="1" max="1" width="39.140625" style="9" customWidth="1"/>
    <col min="2" max="2" width="12.7109375" bestFit="1" customWidth="1"/>
    <col min="3" max="3" width="10.28515625" bestFit="1" customWidth="1"/>
    <col min="4" max="8" width="12.28515625" customWidth="1"/>
  </cols>
  <sheetData>
    <row r="1" spans="1:8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s="12" customFormat="1" ht="22.15" customHeight="1" x14ac:dyDescent="0.25">
      <c r="A2" s="10" t="s">
        <v>15</v>
      </c>
      <c r="B2" s="11">
        <v>43646</v>
      </c>
      <c r="C2" s="11">
        <v>43555</v>
      </c>
      <c r="D2" s="11">
        <v>43465</v>
      </c>
      <c r="E2" s="11">
        <v>43373</v>
      </c>
      <c r="F2" s="11">
        <v>43281</v>
      </c>
      <c r="G2" s="11">
        <v>43190</v>
      </c>
      <c r="H2" s="11">
        <v>43100</v>
      </c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5" t="s">
        <v>4</v>
      </c>
      <c r="B4" s="2">
        <f>14449.644+35019.308+0</f>
        <v>49468.951999999997</v>
      </c>
      <c r="C4" s="2">
        <f>24616.13+19590.428</f>
        <v>44206.558000000005</v>
      </c>
      <c r="D4" s="2">
        <f>13479.764+12816.292</f>
        <v>26296.055999999997</v>
      </c>
      <c r="E4" s="2">
        <f>12389.586+3499.309</f>
        <v>15888.895</v>
      </c>
      <c r="F4" s="2">
        <f>25686.335+1999.82</f>
        <v>27686.154999999999</v>
      </c>
      <c r="G4" s="2">
        <f>28215.616+881.38</f>
        <v>29096.996000000003</v>
      </c>
      <c r="H4" s="2">
        <v>71557.567999999999</v>
      </c>
    </row>
    <row r="5" spans="1:8" ht="30" x14ac:dyDescent="0.25">
      <c r="A5" s="5" t="s">
        <v>5</v>
      </c>
      <c r="B5" s="2">
        <v>50000</v>
      </c>
      <c r="C5" s="2">
        <v>50000</v>
      </c>
      <c r="D5" s="2">
        <v>60000</v>
      </c>
      <c r="E5" s="2">
        <f>80000</f>
        <v>80000</v>
      </c>
      <c r="F5" s="2">
        <v>60000</v>
      </c>
      <c r="G5" s="2">
        <v>50000</v>
      </c>
      <c r="H5" s="2">
        <v>0</v>
      </c>
    </row>
    <row r="6" spans="1:8" x14ac:dyDescent="0.25">
      <c r="A6" s="5" t="s">
        <v>6</v>
      </c>
      <c r="B6" s="2">
        <v>60704.591</v>
      </c>
      <c r="C6" s="2">
        <v>43943.387999999999</v>
      </c>
      <c r="D6" s="2">
        <v>28985.103999999999</v>
      </c>
      <c r="E6" s="2">
        <f>7889.617</f>
        <v>7889.6170000000002</v>
      </c>
      <c r="F6" s="2">
        <v>5497.0169999999998</v>
      </c>
      <c r="G6" s="2">
        <v>881.95</v>
      </c>
      <c r="H6" s="2">
        <v>0</v>
      </c>
    </row>
    <row r="7" spans="1:8" x14ac:dyDescent="0.25">
      <c r="A7" s="5" t="s">
        <v>7</v>
      </c>
      <c r="B7" s="2">
        <v>262.94200000000001</v>
      </c>
      <c r="C7" s="2">
        <v>280.07799999999997</v>
      </c>
      <c r="D7" s="2">
        <v>282.529</v>
      </c>
      <c r="E7" s="2">
        <v>247.68899999999999</v>
      </c>
      <c r="F7" s="2">
        <v>258.57600000000002</v>
      </c>
      <c r="G7" s="2">
        <v>83.966999999999999</v>
      </c>
      <c r="H7" s="2">
        <v>0</v>
      </c>
    </row>
    <row r="8" spans="1:8" x14ac:dyDescent="0.25">
      <c r="A8" s="5" t="s">
        <v>8</v>
      </c>
      <c r="B8" s="2">
        <v>523.15599999999995</v>
      </c>
      <c r="C8" s="2">
        <f>24.594+319</f>
        <v>343.59399999999999</v>
      </c>
      <c r="D8" s="2">
        <f>38.549+20.634+168.482+4.79</f>
        <v>232.45499999999998</v>
      </c>
      <c r="E8" s="2">
        <f>1.035+0.073+47.855+217.42+109.64</f>
        <v>376.02299999999997</v>
      </c>
      <c r="F8" s="2">
        <f>0.294+4.59+127.762+224.74+68.532</f>
        <v>425.91799999999995</v>
      </c>
      <c r="G8" s="2">
        <f>22.347+16.951+165.618+33.752</f>
        <v>238.66800000000001</v>
      </c>
      <c r="H8" s="2">
        <v>11.541</v>
      </c>
    </row>
    <row r="9" spans="1:8" s="1" customFormat="1" x14ac:dyDescent="0.25">
      <c r="A9" s="6" t="s">
        <v>9</v>
      </c>
      <c r="B9" s="3">
        <f>SUM(B4:B8)</f>
        <v>160959.641</v>
      </c>
      <c r="C9" s="3">
        <f t="shared" ref="C9:H9" si="0">SUM(C4:C8)</f>
        <v>138773.61800000002</v>
      </c>
      <c r="D9" s="3">
        <f t="shared" si="0"/>
        <v>115796.144</v>
      </c>
      <c r="E9" s="3">
        <f t="shared" si="0"/>
        <v>104402.224</v>
      </c>
      <c r="F9" s="3">
        <f t="shared" si="0"/>
        <v>93867.665999999997</v>
      </c>
      <c r="G9" s="3">
        <f t="shared" si="0"/>
        <v>80301.581000000006</v>
      </c>
      <c r="H9" s="3">
        <f t="shared" si="0"/>
        <v>71569.108999999997</v>
      </c>
    </row>
    <row r="10" spans="1:8" s="1" customFormat="1" x14ac:dyDescent="0.25">
      <c r="A10" s="15" t="s">
        <v>2</v>
      </c>
      <c r="B10" s="15"/>
      <c r="C10" s="15"/>
      <c r="D10" s="15"/>
      <c r="E10" s="15"/>
      <c r="F10" s="15"/>
      <c r="G10" s="15"/>
      <c r="H10" s="15"/>
    </row>
    <row r="11" spans="1:8" ht="30" x14ac:dyDescent="0.25">
      <c r="A11" s="7" t="s">
        <v>16</v>
      </c>
      <c r="B11" s="2">
        <f>0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25">
      <c r="A12" s="7" t="s">
        <v>10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5">
      <c r="A13" s="7" t="s">
        <v>11</v>
      </c>
      <c r="B13" s="2">
        <f>277.594+71.61+20.736+0.036+0.004+35019.308</f>
        <v>35389.288</v>
      </c>
      <c r="C13" s="2">
        <f>12.823+183.534+0.408+0.088+19590.428+0.998</f>
        <v>19788.278999999999</v>
      </c>
      <c r="D13" s="2">
        <f>2.456+202.61+26.086+45.56+12816.292+3.135</f>
        <v>13096.138999999999</v>
      </c>
      <c r="E13" s="2">
        <f>5.589+215.074+27.216+55.259+3499.309+0.745</f>
        <v>3803.192</v>
      </c>
      <c r="F13" s="2">
        <f>149.697+20.778+29.161+1999.82+1.839</f>
        <v>2201.2950000000001</v>
      </c>
      <c r="G13" s="2">
        <f>881.38+2.346+144.773+13.17+7.11+29.632+0.626</f>
        <v>1079.037</v>
      </c>
      <c r="H13" s="2">
        <f>48.549+6.329+0.28+11.972+0.155+0.848</f>
        <v>68.132999999999996</v>
      </c>
    </row>
    <row r="14" spans="1:8" s="1" customFormat="1" x14ac:dyDescent="0.25">
      <c r="A14" s="8" t="s">
        <v>12</v>
      </c>
      <c r="B14" s="3">
        <f>SUM(B11:B13)</f>
        <v>35389.288</v>
      </c>
      <c r="C14" s="3">
        <f t="shared" ref="C14:H14" si="1">SUM(C11:C13)</f>
        <v>19788.278999999999</v>
      </c>
      <c r="D14" s="3">
        <f t="shared" si="1"/>
        <v>13096.138999999999</v>
      </c>
      <c r="E14" s="3">
        <f t="shared" si="1"/>
        <v>3803.192</v>
      </c>
      <c r="F14" s="3">
        <f t="shared" si="1"/>
        <v>2201.2950000000001</v>
      </c>
      <c r="G14" s="3">
        <f t="shared" si="1"/>
        <v>1079.037</v>
      </c>
      <c r="H14" s="3">
        <f t="shared" si="1"/>
        <v>68.132999999999996</v>
      </c>
    </row>
    <row r="15" spans="1:8" s="1" customFormat="1" x14ac:dyDescent="0.25">
      <c r="A15" s="15" t="s">
        <v>3</v>
      </c>
      <c r="B15" s="15"/>
      <c r="C15" s="15"/>
      <c r="D15" s="15"/>
      <c r="E15" s="15"/>
      <c r="F15" s="15"/>
      <c r="G15" s="15"/>
      <c r="H15" s="15"/>
    </row>
    <row r="16" spans="1:8" x14ac:dyDescent="0.25">
      <c r="A16" s="7" t="s">
        <v>13</v>
      </c>
      <c r="B16" s="2">
        <f>122792.422+381.235+836.147</f>
        <v>124009.804</v>
      </c>
      <c r="C16" s="2">
        <f>117264.347+299.1655+579.702</f>
        <v>118143.2145</v>
      </c>
      <c r="D16" s="2">
        <f>101739.068+579.702</f>
        <v>102318.77</v>
      </c>
      <c r="E16" s="2">
        <f>99985.103+157.792</f>
        <v>100142.895</v>
      </c>
      <c r="F16" s="2">
        <f>91404.014+109.94</f>
        <v>91513.953999999998</v>
      </c>
      <c r="G16" s="2">
        <f>79264.941+17.64</f>
        <v>79282.581000000006</v>
      </c>
      <c r="H16" s="2">
        <v>71639.903999999995</v>
      </c>
    </row>
    <row r="17" spans="1:8" ht="30" x14ac:dyDescent="0.25">
      <c r="A17" s="7" t="s">
        <v>17</v>
      </c>
      <c r="B17" s="2">
        <v>0</v>
      </c>
      <c r="C17" s="2">
        <v>126.63249999999999</v>
      </c>
      <c r="D17" s="2">
        <v>-138.928</v>
      </c>
      <c r="E17" s="2">
        <v>-138.928</v>
      </c>
      <c r="F17" s="2">
        <v>-138.928</v>
      </c>
      <c r="G17" s="2">
        <v>-138.928</v>
      </c>
      <c r="H17" s="2">
        <v>0</v>
      </c>
    </row>
    <row r="18" spans="1:8" x14ac:dyDescent="0.25">
      <c r="A18" s="7" t="s">
        <v>18</v>
      </c>
      <c r="B18" s="2">
        <v>1560.549</v>
      </c>
      <c r="C18" s="2">
        <v>715.49199999999996</v>
      </c>
      <c r="D18" s="2">
        <v>520.16300000000001</v>
      </c>
      <c r="E18" s="2">
        <v>595.06500000000005</v>
      </c>
      <c r="F18" s="2">
        <v>291.34500000000003</v>
      </c>
      <c r="G18" s="2">
        <v>78.891000000000005</v>
      </c>
      <c r="H18" s="2">
        <v>-138.928</v>
      </c>
    </row>
    <row r="19" spans="1:8" s="1" customFormat="1" x14ac:dyDescent="0.25">
      <c r="A19" s="8" t="s">
        <v>14</v>
      </c>
      <c r="B19" s="3">
        <f>SUM(B16:B18)</f>
        <v>125570.353</v>
      </c>
      <c r="C19" s="3">
        <f t="shared" ref="C19:H19" si="2">SUM(C16:C18)</f>
        <v>118985.33900000001</v>
      </c>
      <c r="D19" s="3">
        <f t="shared" si="2"/>
        <v>102700.005</v>
      </c>
      <c r="E19" s="3">
        <f t="shared" si="2"/>
        <v>100599.03200000001</v>
      </c>
      <c r="F19" s="3">
        <f t="shared" si="2"/>
        <v>91666.370999999999</v>
      </c>
      <c r="G19" s="3">
        <f t="shared" si="2"/>
        <v>79222.544000000009</v>
      </c>
      <c r="H19" s="3">
        <f t="shared" si="2"/>
        <v>71500.975999999995</v>
      </c>
    </row>
    <row r="20" spans="1:8" s="1" customFormat="1" ht="30" x14ac:dyDescent="0.25">
      <c r="A20" s="8" t="s">
        <v>19</v>
      </c>
      <c r="B20" s="3">
        <f t="shared" ref="B20:H20" si="3">B14+B19</f>
        <v>160959.641</v>
      </c>
      <c r="C20" s="3">
        <f t="shared" si="3"/>
        <v>138773.61800000002</v>
      </c>
      <c r="D20" s="3">
        <f t="shared" si="3"/>
        <v>115796.144</v>
      </c>
      <c r="E20" s="3">
        <f t="shared" si="3"/>
        <v>104402.224</v>
      </c>
      <c r="F20" s="3">
        <f t="shared" si="3"/>
        <v>93867.665999999997</v>
      </c>
      <c r="G20" s="3">
        <f t="shared" si="3"/>
        <v>80301.581000000006</v>
      </c>
      <c r="H20" s="3">
        <f t="shared" si="3"/>
        <v>71569.108999999997</v>
      </c>
    </row>
    <row r="21" spans="1:8" x14ac:dyDescent="0.25">
      <c r="B21" s="4">
        <f>+B9-B20</f>
        <v>0</v>
      </c>
      <c r="C21" s="4">
        <f t="shared" ref="C21:H21" si="4">+C9-C20</f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</sheetData>
  <mergeCells count="4">
    <mergeCell ref="A1:H1"/>
    <mergeCell ref="A3:H3"/>
    <mergeCell ref="A10:H10"/>
    <mergeCell ref="A15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Muhayo</cp:lastModifiedBy>
  <dcterms:created xsi:type="dcterms:W3CDTF">2019-06-10T06:47:01Z</dcterms:created>
  <dcterms:modified xsi:type="dcterms:W3CDTF">2019-07-22T12:06:23Z</dcterms:modified>
</cp:coreProperties>
</file>