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Хуршеда\Desktop\для сайта\фин отчет\2022\"/>
    </mc:Choice>
  </mc:AlternateContent>
  <xr:revisionPtr revIDLastSave="0" documentId="13_ncr:1_{4F328A6B-72C5-4D54-81DA-8AC66A12A69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Ҳисоботи молиявӣ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2" l="1"/>
  <c r="B19" i="2" l="1"/>
  <c r="B14" i="2"/>
  <c r="B9" i="2"/>
  <c r="C16" i="2" l="1"/>
  <c r="C13" i="2"/>
  <c r="C8" i="2"/>
  <c r="C6" i="2"/>
  <c r="C5" i="2"/>
  <c r="C4" i="2"/>
  <c r="D16" i="2"/>
  <c r="D13" i="2" l="1"/>
  <c r="D8" i="2"/>
  <c r="D4" i="2"/>
  <c r="E16" i="2"/>
  <c r="E13" i="2"/>
  <c r="E8" i="2"/>
  <c r="E4" i="2"/>
  <c r="C9" i="2" l="1"/>
  <c r="D9" i="2"/>
  <c r="E9" i="2"/>
  <c r="C14" i="2"/>
  <c r="D14" i="2"/>
  <c r="E14" i="2"/>
  <c r="C19" i="2"/>
  <c r="D19" i="2"/>
  <c r="E19" i="2"/>
  <c r="C20" i="2" l="1"/>
  <c r="C21" i="2" s="1"/>
  <c r="E20" i="2"/>
  <c r="E21" i="2" s="1"/>
  <c r="D20" i="2"/>
  <c r="D21" i="2" s="1"/>
</calcChain>
</file>

<file path=xl/sharedStrings.xml><?xml version="1.0" encoding="utf-8"?>
<sst xmlns="http://schemas.openxmlformats.org/spreadsheetml/2006/main" count="20" uniqueCount="20">
  <si>
    <t>Ҳисоботи молиявии ФҚХ "Фонди бозтамвил"</t>
  </si>
  <si>
    <t>ДОРОИҲО</t>
  </si>
  <si>
    <t>ӮҲДАДОРИҲО</t>
  </si>
  <si>
    <t>САРМОЯИ ТАВОЗУНӢ</t>
  </si>
  <si>
    <t>Воситаҳои пулӣ</t>
  </si>
  <si>
    <t>Маблағҳо дар Бонкҳо ва ташкилоти маблағгузории хурд</t>
  </si>
  <si>
    <t>Қарзҳои байнибонкӣ</t>
  </si>
  <si>
    <t>Воситаҳои асосӣ</t>
  </si>
  <si>
    <t>Дороиҳои дигар</t>
  </si>
  <si>
    <t>Ҳамаги Дороиҳо</t>
  </si>
  <si>
    <t>Маблағҳои донорҳо</t>
  </si>
  <si>
    <t>Дигар ӯҳдадориҳо</t>
  </si>
  <si>
    <t>Ҳамаги ӯҳдадориҳо</t>
  </si>
  <si>
    <t>Захираҳо</t>
  </si>
  <si>
    <t>Ҳамаги сармояи тавозунӣ</t>
  </si>
  <si>
    <t>Нишондиҳандаҳои асосӣ (ҳазор сомони)</t>
  </si>
  <si>
    <t>Маблағҳои Бонкҳо ва ташкилоти маблағгузории хурд</t>
  </si>
  <si>
    <t>Фоидаи тақсимнашуда / зарари солҳои гузашта</t>
  </si>
  <si>
    <t>Фоидаи соли ҷорӣ</t>
  </si>
  <si>
    <t>Ҳамаги ӯҳдадориҳо ва Сармояи тавозунӣ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</si>
</sst>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65" fontId="0" fillId="0" borderId="1" xfId="1" applyNumberFormat="1" applyFont="1" applyBorder="1"/>
    <xf numFmtId="165" fontId="2" fillId="0" borderId="1" xfId="1" applyNumberFormat="1" applyFont="1" applyBorder="1"/>
    <xf numFmtId="165" fontId="0" fillId="0" borderId="0" xfId="0" applyNumberFormat="1"/>
    <xf numFmtId="165" fontId="0" fillId="0" borderId="1" xfId="1" applyNumberFormat="1" applyFont="1" applyBorder="1" applyAlignment="1">
      <alignment wrapText="1"/>
    </xf>
    <xf numFmtId="165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/>
    <xf numFmtId="0" fontId="1" fillId="2" borderId="2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/>
    </xf>
    <xf numFmtId="165" fontId="0" fillId="0" borderId="4" xfId="1" applyNumberFormat="1" applyFont="1" applyBorder="1" applyAlignment="1">
      <alignment wrapText="1"/>
    </xf>
    <xf numFmtId="165" fontId="2" fillId="0" borderId="4" xfId="1" applyNumberFormat="1" applyFont="1" applyBorder="1" applyAlignment="1">
      <alignment horizontal="left" wrapText="1"/>
    </xf>
    <xf numFmtId="165" fontId="0" fillId="0" borderId="4" xfId="1" applyNumberFormat="1" applyFont="1" applyFill="1" applyBorder="1" applyAlignment="1">
      <alignment wrapText="1"/>
    </xf>
    <xf numFmtId="165" fontId="2" fillId="0" borderId="4" xfId="1" applyNumberFormat="1" applyFont="1" applyFill="1" applyBorder="1" applyAlignment="1">
      <alignment wrapText="1"/>
    </xf>
    <xf numFmtId="165" fontId="2" fillId="0" borderId="5" xfId="1" applyNumberFormat="1" applyFont="1" applyFill="1" applyBorder="1" applyAlignment="1">
      <alignment wrapText="1"/>
    </xf>
    <xf numFmtId="165" fontId="2" fillId="0" borderId="6" xfId="1" applyNumberFormat="1" applyFont="1" applyBorder="1"/>
    <xf numFmtId="14" fontId="1" fillId="2" borderId="8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wrapText="1"/>
    </xf>
    <xf numFmtId="165" fontId="2" fillId="0" borderId="1" xfId="1" applyNumberFormat="1" applyFont="1" applyFill="1" applyBorder="1" applyAlignment="1">
      <alignment wrapText="1"/>
    </xf>
    <xf numFmtId="165" fontId="2" fillId="0" borderId="6" xfId="1" applyNumberFormat="1" applyFont="1" applyFill="1" applyBorder="1" applyAlignment="1">
      <alignment wrapText="1"/>
    </xf>
    <xf numFmtId="0" fontId="2" fillId="0" borderId="9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Normal="100" workbookViewId="0">
      <selection activeCell="B21" sqref="B21"/>
    </sheetView>
  </sheetViews>
  <sheetFormatPr defaultRowHeight="14.4" x14ac:dyDescent="0.3"/>
  <cols>
    <col min="1" max="1" width="32.5546875" style="7" customWidth="1"/>
    <col min="2" max="2" width="12.88671875" style="7" customWidth="1"/>
    <col min="3" max="3" width="10.33203125" hidden="1" customWidth="1"/>
    <col min="4" max="5" width="10.109375" hidden="1" customWidth="1"/>
  </cols>
  <sheetData>
    <row r="1" spans="1:5" s="9" customFormat="1" ht="18.600000000000001" thickBot="1" x14ac:dyDescent="0.4">
      <c r="A1" s="22" t="s">
        <v>0</v>
      </c>
      <c r="B1" s="22"/>
      <c r="C1" s="22"/>
      <c r="D1" s="22"/>
      <c r="E1" s="22"/>
    </row>
    <row r="2" spans="1:5" s="8" customFormat="1" ht="28.8" x14ac:dyDescent="0.3">
      <c r="A2" s="10" t="s">
        <v>15</v>
      </c>
      <c r="B2" s="18">
        <v>44651</v>
      </c>
      <c r="C2" s="11">
        <v>43373</v>
      </c>
      <c r="D2" s="11">
        <v>43281</v>
      </c>
      <c r="E2" s="11">
        <v>43190</v>
      </c>
    </row>
    <row r="3" spans="1:5" x14ac:dyDescent="0.3">
      <c r="A3" s="23" t="s">
        <v>1</v>
      </c>
      <c r="B3" s="24"/>
      <c r="C3" s="25"/>
      <c r="D3" s="25"/>
      <c r="E3" s="25"/>
    </row>
    <row r="4" spans="1:5" x14ac:dyDescent="0.3">
      <c r="A4" s="12" t="s">
        <v>4</v>
      </c>
      <c r="B4" s="5">
        <v>224584.361</v>
      </c>
      <c r="C4" s="2">
        <f>12389.586+3499.309</f>
        <v>15888.895</v>
      </c>
      <c r="D4" s="2">
        <f>25686.335+1999.82</f>
        <v>27686.154999999999</v>
      </c>
      <c r="E4" s="2">
        <f>28215.616+881.38</f>
        <v>29096.996000000003</v>
      </c>
    </row>
    <row r="5" spans="1:5" ht="28.8" x14ac:dyDescent="0.3">
      <c r="A5" s="12" t="s">
        <v>5</v>
      </c>
      <c r="B5" s="6">
        <v>29400</v>
      </c>
      <c r="C5" s="2">
        <f>80000</f>
        <v>80000</v>
      </c>
      <c r="D5" s="2">
        <v>60000</v>
      </c>
      <c r="E5" s="2">
        <v>50000</v>
      </c>
    </row>
    <row r="6" spans="1:5" x14ac:dyDescent="0.3">
      <c r="A6" s="12" t="s">
        <v>6</v>
      </c>
      <c r="B6" s="5">
        <v>133049.266</v>
      </c>
      <c r="C6" s="2">
        <f>7889.617</f>
        <v>7889.6170000000002</v>
      </c>
      <c r="D6" s="2">
        <v>5497.0169999999998</v>
      </c>
      <c r="E6" s="2">
        <v>881.95</v>
      </c>
    </row>
    <row r="7" spans="1:5" x14ac:dyDescent="0.3">
      <c r="A7" s="12" t="s">
        <v>7</v>
      </c>
      <c r="B7" s="5">
        <v>198.04900000000001</v>
      </c>
      <c r="C7" s="2">
        <v>247.68899999999999</v>
      </c>
      <c r="D7" s="2">
        <v>258.57600000000002</v>
      </c>
      <c r="E7" s="2">
        <v>83.966999999999999</v>
      </c>
    </row>
    <row r="8" spans="1:5" x14ac:dyDescent="0.3">
      <c r="A8" s="12" t="s">
        <v>8</v>
      </c>
      <c r="B8" s="5">
        <v>1521.867</v>
      </c>
      <c r="C8" s="2">
        <f>1.035+0.073+47.855+217.42+109.64</f>
        <v>376.02299999999997</v>
      </c>
      <c r="D8" s="2">
        <f>0.294+4.59+127.762+224.74+68.532</f>
        <v>425.91799999999995</v>
      </c>
      <c r="E8" s="2">
        <f>22.347+16.951+165.618+33.752</f>
        <v>238.66800000000001</v>
      </c>
    </row>
    <row r="9" spans="1:5" s="1" customFormat="1" x14ac:dyDescent="0.3">
      <c r="A9" s="13" t="s">
        <v>9</v>
      </c>
      <c r="B9" s="19">
        <f>SUM(B4:B8)</f>
        <v>388753.54300000001</v>
      </c>
      <c r="C9" s="3">
        <f t="shared" ref="C9:E9" si="0">SUM(C4:C8)</f>
        <v>104402.224</v>
      </c>
      <c r="D9" s="3">
        <f t="shared" si="0"/>
        <v>93867.665999999997</v>
      </c>
      <c r="E9" s="3">
        <f t="shared" si="0"/>
        <v>80301.581000000006</v>
      </c>
    </row>
    <row r="10" spans="1:5" s="1" customFormat="1" x14ac:dyDescent="0.3">
      <c r="A10" s="26" t="s">
        <v>2</v>
      </c>
      <c r="B10" s="27"/>
      <c r="C10" s="28"/>
      <c r="D10" s="28"/>
      <c r="E10" s="28"/>
    </row>
    <row r="11" spans="1:5" ht="28.8" x14ac:dyDescent="0.3">
      <c r="A11" s="14" t="s">
        <v>16</v>
      </c>
      <c r="B11" s="6">
        <v>0</v>
      </c>
      <c r="C11" s="2">
        <v>0</v>
      </c>
      <c r="D11" s="2">
        <v>0</v>
      </c>
      <c r="E11" s="2">
        <v>0</v>
      </c>
    </row>
    <row r="12" spans="1:5" x14ac:dyDescent="0.3">
      <c r="A12" s="14" t="s">
        <v>10</v>
      </c>
      <c r="B12" s="6">
        <v>0</v>
      </c>
      <c r="C12" s="2">
        <v>0</v>
      </c>
      <c r="D12" s="2">
        <v>0</v>
      </c>
      <c r="E12" s="2">
        <v>0</v>
      </c>
    </row>
    <row r="13" spans="1:5" x14ac:dyDescent="0.3">
      <c r="A13" s="14" t="s">
        <v>11</v>
      </c>
      <c r="B13" s="6">
        <v>76331.005999999994</v>
      </c>
      <c r="C13" s="2">
        <f>5.589+215.074+27.216+55.259+3499.309+0.745</f>
        <v>3803.192</v>
      </c>
      <c r="D13" s="2">
        <f>149.697+20.778+29.161+1999.82+1.839</f>
        <v>2201.2950000000001</v>
      </c>
      <c r="E13" s="2">
        <f>881.38+2.346+144.773+13.17+7.11+29.632+0.626</f>
        <v>1079.037</v>
      </c>
    </row>
    <row r="14" spans="1:5" s="1" customFormat="1" x14ac:dyDescent="0.3">
      <c r="A14" s="15" t="s">
        <v>12</v>
      </c>
      <c r="B14" s="20">
        <f>SUM(B11:B13)</f>
        <v>76331.005999999994</v>
      </c>
      <c r="C14" s="3">
        <f t="shared" ref="C14:E14" si="1">SUM(C11:C13)</f>
        <v>3803.192</v>
      </c>
      <c r="D14" s="3">
        <f t="shared" si="1"/>
        <v>2201.2950000000001</v>
      </c>
      <c r="E14" s="3">
        <f t="shared" si="1"/>
        <v>1079.037</v>
      </c>
    </row>
    <row r="15" spans="1:5" s="1" customFormat="1" x14ac:dyDescent="0.3">
      <c r="A15" s="26" t="s">
        <v>3</v>
      </c>
      <c r="B15" s="27"/>
      <c r="C15" s="28"/>
      <c r="D15" s="28"/>
      <c r="E15" s="28"/>
    </row>
    <row r="16" spans="1:5" x14ac:dyDescent="0.3">
      <c r="A16" s="14" t="s">
        <v>13</v>
      </c>
      <c r="B16" s="6">
        <v>310748.04700000002</v>
      </c>
      <c r="C16" s="2">
        <f>99985.103+157.792</f>
        <v>100142.895</v>
      </c>
      <c r="D16" s="2">
        <f>91404.014+109.94</f>
        <v>91513.953999999998</v>
      </c>
      <c r="E16" s="2">
        <f>79264.941+17.64</f>
        <v>79282.581000000006</v>
      </c>
    </row>
    <row r="17" spans="1:5" ht="28.8" x14ac:dyDescent="0.3">
      <c r="A17" s="14" t="s">
        <v>17</v>
      </c>
      <c r="B17" s="6">
        <v>0</v>
      </c>
      <c r="C17" s="2">
        <v>-138.928</v>
      </c>
      <c r="D17" s="2">
        <v>-138.928</v>
      </c>
      <c r="E17" s="2">
        <v>-138.928</v>
      </c>
    </row>
    <row r="18" spans="1:5" x14ac:dyDescent="0.3">
      <c r="A18" s="14" t="s">
        <v>18</v>
      </c>
      <c r="B18" s="6">
        <v>1674.49</v>
      </c>
      <c r="C18" s="2">
        <v>595.06500000000005</v>
      </c>
      <c r="D18" s="2">
        <v>291.34500000000003</v>
      </c>
      <c r="E18" s="2">
        <v>78.891000000000005</v>
      </c>
    </row>
    <row r="19" spans="1:5" s="1" customFormat="1" x14ac:dyDescent="0.3">
      <c r="A19" s="15" t="s">
        <v>14</v>
      </c>
      <c r="B19" s="20">
        <f>SUM(B16:B18)</f>
        <v>312422.53700000001</v>
      </c>
      <c r="C19" s="3">
        <f t="shared" ref="C19:E19" si="2">SUM(C16:C18)</f>
        <v>100599.03200000001</v>
      </c>
      <c r="D19" s="3">
        <f t="shared" si="2"/>
        <v>91666.370999999999</v>
      </c>
      <c r="E19" s="3">
        <f t="shared" si="2"/>
        <v>79222.544000000009</v>
      </c>
    </row>
    <row r="20" spans="1:5" s="1" customFormat="1" ht="29.4" thickBot="1" x14ac:dyDescent="0.35">
      <c r="A20" s="16" t="s">
        <v>19</v>
      </c>
      <c r="B20" s="21">
        <f>SUM(B14+B19)</f>
        <v>388753.54300000001</v>
      </c>
      <c r="C20" s="17">
        <f t="shared" ref="C20:E20" si="3">C14+C19</f>
        <v>104402.224</v>
      </c>
      <c r="D20" s="17">
        <f t="shared" si="3"/>
        <v>93867.665999999997</v>
      </c>
      <c r="E20" s="17">
        <f t="shared" si="3"/>
        <v>80301.581000000006</v>
      </c>
    </row>
    <row r="21" spans="1:5" x14ac:dyDescent="0.3">
      <c r="C21" s="4">
        <f t="shared" ref="C21:E21" si="4">+C9-C20</f>
        <v>0</v>
      </c>
      <c r="D21" s="4">
        <f t="shared" si="4"/>
        <v>0</v>
      </c>
      <c r="E21" s="4">
        <f t="shared" si="4"/>
        <v>0</v>
      </c>
    </row>
  </sheetData>
  <mergeCells count="4">
    <mergeCell ref="A1:E1"/>
    <mergeCell ref="A3:E3"/>
    <mergeCell ref="A10:E10"/>
    <mergeCell ref="A15:E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Хуршеда</cp:lastModifiedBy>
  <cp:lastPrinted>2021-01-12T06:18:58Z</cp:lastPrinted>
  <dcterms:created xsi:type="dcterms:W3CDTF">2019-06-10T06:47:01Z</dcterms:created>
  <dcterms:modified xsi:type="dcterms:W3CDTF">2022-05-19T12:16:51Z</dcterms:modified>
</cp:coreProperties>
</file>